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orebrokommun.sharepoint.com/sites/Klimatdata-uppfljning/Delade dokument/Uppföljning/Klimatuppföljning/2024/Fördjupat underlag/Transporter och mobilitet/"/>
    </mc:Choice>
  </mc:AlternateContent>
  <xr:revisionPtr revIDLastSave="304" documentId="13_ncr:1_{AD6C8B97-54A9-43B1-A3FF-ADE5FA905110}" xr6:coauthVersionLast="47" xr6:coauthVersionMax="47" xr10:uidLastSave="{71D6F651-A825-498C-B8E5-97110F0AB8EF}"/>
  <bookViews>
    <workbookView xWindow="22635" yWindow="690" windowWidth="30225" windowHeight="19590" activeTab="1" xr2:uid="{BFFB1934-95B8-4EF4-AA30-4A02298A5ECC}"/>
  </bookViews>
  <sheets>
    <sheet name="Sammanställning" sheetId="3" r:id="rId1"/>
    <sheet name="Uträkning 2022" sheetId="2" r:id="rId2"/>
    <sheet name="Uträkning 2023" sheetId="1" r:id="rId3"/>
    <sheet name="Fordonssammansättning 2024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3" l="1"/>
  <c r="I4" i="4"/>
  <c r="G5" i="4" l="1"/>
  <c r="F5" i="4"/>
  <c r="E5" i="4"/>
  <c r="D5" i="4"/>
  <c r="C5" i="4"/>
  <c r="B5" i="4"/>
  <c r="A5" i="4"/>
  <c r="L24" i="3" l="1"/>
  <c r="L25" i="3" s="1"/>
  <c r="L33" i="3"/>
  <c r="J32" i="3"/>
  <c r="D32" i="3"/>
  <c r="J31" i="3"/>
  <c r="D31" i="3"/>
  <c r="J30" i="3"/>
  <c r="D30" i="3"/>
  <c r="J29" i="3"/>
  <c r="D29" i="3"/>
  <c r="L29" i="3" s="1"/>
  <c r="L21" i="3"/>
  <c r="J20" i="3"/>
  <c r="D20" i="3"/>
  <c r="J19" i="3"/>
  <c r="D19" i="3"/>
  <c r="J18" i="3"/>
  <c r="D18" i="3"/>
  <c r="L18" i="3" s="1"/>
  <c r="J17" i="3"/>
  <c r="D17" i="3"/>
  <c r="L17" i="3" s="1"/>
  <c r="L8" i="3"/>
  <c r="D5" i="3"/>
  <c r="D6" i="3"/>
  <c r="D7" i="3"/>
  <c r="L7" i="3" s="1"/>
  <c r="D4" i="3"/>
  <c r="L4" i="3" s="1"/>
  <c r="J5" i="3"/>
  <c r="J6" i="3"/>
  <c r="J7" i="3"/>
  <c r="J4" i="3"/>
  <c r="L31" i="3" l="1"/>
  <c r="L32" i="3"/>
  <c r="L30" i="3"/>
  <c r="L5" i="3"/>
  <c r="L6" i="3"/>
  <c r="L12" i="3"/>
  <c r="L13" i="3" s="1"/>
  <c r="L20" i="3"/>
  <c r="L19" i="3"/>
  <c r="L37" i="3" l="1"/>
  <c r="I34" i="2"/>
  <c r="O34" i="2"/>
  <c r="N34" i="2"/>
  <c r="M34" i="2"/>
  <c r="L34" i="2"/>
  <c r="K34" i="2"/>
  <c r="J34" i="2"/>
  <c r="D26" i="2" l="1"/>
  <c r="B42" i="2" s="1"/>
  <c r="D25" i="2"/>
  <c r="D24" i="2"/>
  <c r="D23" i="2"/>
  <c r="D22" i="2"/>
  <c r="J8" i="2"/>
  <c r="D6" i="2"/>
  <c r="J7" i="2" s="1"/>
  <c r="D5" i="2"/>
  <c r="B40" i="2" s="1"/>
  <c r="D4" i="2"/>
  <c r="J5" i="2" s="1"/>
  <c r="D3" i="2"/>
  <c r="B38" i="2" s="1"/>
  <c r="A46" i="1"/>
  <c r="J8" i="1"/>
  <c r="B42" i="1"/>
  <c r="B39" i="1"/>
  <c r="B40" i="1"/>
  <c r="B38" i="1"/>
  <c r="D26" i="1"/>
  <c r="D23" i="1"/>
  <c r="D24" i="1"/>
  <c r="J6" i="1" s="1"/>
  <c r="D25" i="1"/>
  <c r="D22" i="1"/>
  <c r="D4" i="1"/>
  <c r="J5" i="1" s="1"/>
  <c r="D5" i="1"/>
  <c r="D6" i="1"/>
  <c r="J7" i="1" s="1"/>
  <c r="D3" i="1"/>
  <c r="J4" i="1" s="1"/>
  <c r="J4" i="2" l="1"/>
  <c r="B39" i="2"/>
  <c r="B41" i="2"/>
  <c r="A45" i="2" s="1"/>
  <c r="A46" i="2" s="1"/>
  <c r="J6" i="2"/>
  <c r="B41" i="1"/>
  <c r="A45" i="1"/>
</calcChain>
</file>

<file path=xl/sharedStrings.xml><?xml version="1.0" encoding="utf-8"?>
<sst xmlns="http://schemas.openxmlformats.org/spreadsheetml/2006/main" count="288" uniqueCount="56">
  <si>
    <t>Tabell 3, Drivmedel 2022, Energimyndigheten</t>
  </si>
  <si>
    <t>Energiinnehåll drivmedel</t>
  </si>
  <si>
    <t>Diesel</t>
  </si>
  <si>
    <t>MJ/liter</t>
  </si>
  <si>
    <t>kWh/liter</t>
  </si>
  <si>
    <t>För jämförelse med era emissionsfaktorer</t>
  </si>
  <si>
    <t>Bensin</t>
  </si>
  <si>
    <t>g CO2-ekv/liter</t>
  </si>
  <si>
    <t>Etanol</t>
  </si>
  <si>
    <t>Fordonsgas</t>
  </si>
  <si>
    <t>MJ/kg</t>
  </si>
  <si>
    <t>kWh/kg</t>
  </si>
  <si>
    <t>El</t>
  </si>
  <si>
    <t>g CO2-ekv/kg</t>
  </si>
  <si>
    <t>g CO2-ekv/kWh</t>
  </si>
  <si>
    <t>Konvertering</t>
  </si>
  <si>
    <t>MJ/kWh</t>
  </si>
  <si>
    <t>Förbrukning per mil, uppskattning</t>
  </si>
  <si>
    <t>liter/mil</t>
  </si>
  <si>
    <t>kg/mil</t>
  </si>
  <si>
    <t>kWh/mil</t>
  </si>
  <si>
    <t>Emissionsfaktorer</t>
  </si>
  <si>
    <t>g CO2-ekv./MJ</t>
  </si>
  <si>
    <t>g CO2-ekv./kWh</t>
  </si>
  <si>
    <t xml:space="preserve"> </t>
  </si>
  <si>
    <t>Trafikverket</t>
  </si>
  <si>
    <t>Fordonssammansättning 2023</t>
  </si>
  <si>
    <t>Utsläpp per mil per drivmedel</t>
  </si>
  <si>
    <t>g CO2-ekv./mil</t>
  </si>
  <si>
    <t>Utsläpp genomsnittlig mil</t>
  </si>
  <si>
    <t>g CO2-ekv./km</t>
  </si>
  <si>
    <t>I Trafikverkets PM Vägtrafikens utsläpp 2022, anger de på sida 4 att de genomsnittliga utsläppen för personbilar var 126 g/km år 2023.</t>
  </si>
  <si>
    <t>Tabell 3, Drivmedel 2021, Energimyndigheten</t>
  </si>
  <si>
    <t>Fordonssammansättning 2022</t>
  </si>
  <si>
    <t>Totalt</t>
  </si>
  <si>
    <t>–</t>
  </si>
  <si>
    <t>EL</t>
  </si>
  <si>
    <t>elhybrider</t>
  </si>
  <si>
    <t>Laddhybrider</t>
  </si>
  <si>
    <t>Gas</t>
  </si>
  <si>
    <t>Drivmedel</t>
  </si>
  <si>
    <t>Energiinnehåll</t>
  </si>
  <si>
    <t>Enhet</t>
  </si>
  <si>
    <t>Konvertering MJ/Kwh</t>
  </si>
  <si>
    <t>Utsläpp genomsnittlig mil utifrån fordonssammansättning</t>
  </si>
  <si>
    <t>Beräkning klimatpåverkan privat bil 2022</t>
  </si>
  <si>
    <t>Energiinnehåll2</t>
  </si>
  <si>
    <t>Enhet3</t>
  </si>
  <si>
    <t>Enhet4</t>
  </si>
  <si>
    <t>Enhet2</t>
  </si>
  <si>
    <t>Beräkning klimatpåverkan privat bil 2023</t>
  </si>
  <si>
    <t>Beräkning klimatpåverkan privat bil 2024</t>
  </si>
  <si>
    <t xml:space="preserve">Fordonssammansättning </t>
  </si>
  <si>
    <t>Emissionsfaktor  CO2ekv/kWh</t>
  </si>
  <si>
    <t>Emissionsfaktor  CO2-ekv./MJ</t>
  </si>
  <si>
    <t>Fordonssammansättning 2024 - Personbilar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</si>
</sst>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name val="Arial"/>
      <family val="2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2" fontId="0" fillId="0" borderId="0" xfId="0" applyNumberFormat="1"/>
    <xf numFmtId="164" fontId="0" fillId="0" borderId="0" xfId="0" applyNumberFormat="1"/>
    <xf numFmtId="9" fontId="0" fillId="0" borderId="0" xfId="1" applyFon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0" fontId="0" fillId="0" borderId="0" xfId="0" applyNumberFormat="1"/>
    <xf numFmtId="1" fontId="3" fillId="0" borderId="0" xfId="0" applyNumberFormat="1" applyFont="1" applyAlignment="1">
      <alignment horizontal="right"/>
    </xf>
    <xf numFmtId="9" fontId="0" fillId="0" borderId="0" xfId="1" applyFont="1" applyFill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</cellXfs>
  <cellStyles count="2">
    <cellStyle name="Normal" xfId="0" builtinId="0"/>
    <cellStyle name="Procent" xfId="1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alignment horizontal="general" vertical="bottom" textRotation="0" wrapText="1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alignment horizontal="general" vertical="bottom" textRotation="0" wrapText="1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alignment horizontal="general" vertical="bottom" textRotation="0" wrapText="1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587026-3D7F-4CA7-8FCF-7BE6A06B1C36}" name="Tabell1" displayName="Tabell1" ref="A3:M8" totalsRowShown="0" headerRowDxfId="11">
  <autoFilter ref="A3:M8" xr:uid="{12587026-3D7F-4CA7-8FCF-7BE6A06B1C36}"/>
  <tableColumns count="13">
    <tableColumn id="1" xr3:uid="{4D987AAC-BFC6-42E8-9B7D-EFC945E71378}" name="Drivmedel"/>
    <tableColumn id="2" xr3:uid="{D953880C-B992-4F75-A1FE-DEC1FE00468D}" name="Energiinnehåll"/>
    <tableColumn id="3" xr3:uid="{6C2BB5B3-C957-49C4-B248-1CC665C04C9C}" name="Enhet"/>
    <tableColumn id="4" xr3:uid="{C4D384B2-96A9-40D9-AE5A-7ED9DC22A645}" name="Energiinnehåll2" dataDxfId="10"/>
    <tableColumn id="5" xr3:uid="{3314A9D7-E947-43F9-A979-214D48721DA1}" name="Enhet2"/>
    <tableColumn id="6" xr3:uid="{16A186E7-722F-4312-B047-E5BE93780DEB}" name="Konvertering MJ/Kwh"/>
    <tableColumn id="7" xr3:uid="{613030B3-48EB-43FD-85D4-770608CC12EC}" name="Förbrukning per mil, uppskattning" dataDxfId="9"/>
    <tableColumn id="8" xr3:uid="{4F58AB7A-E967-4885-B12B-0AEC61067459}" name="Enhet3"/>
    <tableColumn id="9" xr3:uid="{957F756C-DD31-479C-9C83-C84872B96AF8}" name="Emissionsfaktor  CO2-ekv./MJ"/>
    <tableColumn id="10" xr3:uid="{7BE173FF-6E07-44B2-AEB4-9C92F858B5F6}" name="Emissionsfaktor  CO2ekv/kWh"/>
    <tableColumn id="11" xr3:uid="{FA74CA38-9B6B-48F4-9011-1555F97A831A}" name="Fordonssammansättning " dataDxfId="8" dataCellStyle="Procent"/>
    <tableColumn id="12" xr3:uid="{92100AF6-F490-4921-8208-A50B30F18961}" name="Utsläpp per mil per drivmedel"/>
    <tableColumn id="13" xr3:uid="{FC4D33FC-92E9-4761-B153-BA9033650F8E}" name="Enhet4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6D4A2A-B3D4-4A37-8D41-5F72331004FC}" name="Tabell13" displayName="Tabell13" ref="A16:M21" totalsRowShown="0" headerRowDxfId="7">
  <autoFilter ref="A16:M21" xr:uid="{296D4A2A-B3D4-4A37-8D41-5F72331004FC}"/>
  <tableColumns count="13">
    <tableColumn id="1" xr3:uid="{2F4D446F-2101-4B09-98BE-A97CA95833AF}" name="Drivmedel"/>
    <tableColumn id="2" xr3:uid="{E865C5C9-C9C7-43C4-84C8-277881E28985}" name="Energiinnehåll"/>
    <tableColumn id="3" xr3:uid="{5EFF7A20-9224-4A08-BC3D-F85F392BD967}" name="Enhet"/>
    <tableColumn id="4" xr3:uid="{EAB2ADE3-36F9-4A6C-95BF-D37383B80D70}" name="Energiinnehåll2" dataDxfId="6"/>
    <tableColumn id="5" xr3:uid="{3A4F5D83-3B09-456A-978D-BED2A9CCE5E8}" name="Enhet2"/>
    <tableColumn id="6" xr3:uid="{6F446F0A-297C-42F3-B2D4-211372A7A02D}" name="Konvertering MJ/Kwh"/>
    <tableColumn id="7" xr3:uid="{60B5E96B-36D3-4C3C-B56E-DA7171875535}" name="Förbrukning per mil, uppskattning" dataDxfId="5"/>
    <tableColumn id="8" xr3:uid="{4F83EE79-1BFC-4633-99C4-62FF71920AEF}" name="Enhet3"/>
    <tableColumn id="9" xr3:uid="{286AB4DE-5BCF-4CD3-ABFA-EEBE31733E3C}" name="Emissionsfaktor  CO2-ekv./MJ"/>
    <tableColumn id="10" xr3:uid="{0B24A6B9-EE33-488E-89B3-34E12346F5FD}" name="Emissionsfaktor  CO2ekv/kWh"/>
    <tableColumn id="11" xr3:uid="{37F05CC7-A53D-4F48-9951-C2456CFE0F7E}" name="Fordonssammansättning " dataDxfId="4" dataCellStyle="Procent"/>
    <tableColumn id="12" xr3:uid="{E5D0CB64-AAED-4343-B532-CD68FF3EC671}" name="Utsläpp per mil per drivmedel"/>
    <tableColumn id="13" xr3:uid="{415FF44F-3C29-46AE-9D22-71DE3B5F69E9}" name="Enhet4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A674CF2-6B06-4C53-BE22-210766A43AFE}" name="Tabell14" displayName="Tabell14" ref="A28:M33" totalsRowShown="0" headerRowDxfId="3">
  <autoFilter ref="A28:M33" xr:uid="{5A674CF2-6B06-4C53-BE22-210766A43AFE}"/>
  <tableColumns count="13">
    <tableColumn id="1" xr3:uid="{5C327FB7-131D-4E37-A488-B1B6475448F5}" name="Drivmedel"/>
    <tableColumn id="2" xr3:uid="{197A51B6-5070-4806-B286-D6DFA3A854B2}" name="Energiinnehåll"/>
    <tableColumn id="3" xr3:uid="{FE018722-EC09-4B6A-ADF8-D3D7B8FB3787}" name="Enhet"/>
    <tableColumn id="4" xr3:uid="{6924399B-6AA5-4D93-AFC3-935C9BC37273}" name="Energiinnehåll2" dataDxfId="2"/>
    <tableColumn id="5" xr3:uid="{D719B647-BC51-4027-B05F-68736B4D2965}" name="Enhet2"/>
    <tableColumn id="6" xr3:uid="{AD53E190-3BC3-4E3F-A796-4663EC879168}" name="Konvertering MJ/Kwh"/>
    <tableColumn id="7" xr3:uid="{D0A3355B-B553-468B-9DFB-028DCBC26434}" name="Förbrukning per mil, uppskattning" dataDxfId="1"/>
    <tableColumn id="8" xr3:uid="{07FB97DB-6FD8-4D3C-8D73-D41F72A9A2BC}" name="Enhet3"/>
    <tableColumn id="9" xr3:uid="{58DE6E37-9043-449C-8302-68DA99FA45B9}" name="Emissionsfaktor  CO2-ekv./MJ"/>
    <tableColumn id="10" xr3:uid="{98B1E9B5-F95F-41DF-BC9C-5D275E141810}" name="Emissionsfaktor  CO2ekv/kWh"/>
    <tableColumn id="11" xr3:uid="{0ADBF9FD-1D19-4C36-A965-B5DA10BF2844}" name="Fordonssammansättning " dataDxfId="0" dataCellStyle="Procent"/>
    <tableColumn id="12" xr3:uid="{63C483C3-436B-4A48-BCCA-A8C282E088B3}" name="Utsläpp per mil per drivmedel"/>
    <tableColumn id="13" xr3:uid="{58082128-F772-49A0-B725-18A4E4634933}" name="Enhet4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738E9-19D5-4FAB-99EB-ABDBBA70D360}">
  <dimension ref="A2:M37"/>
  <sheetViews>
    <sheetView workbookViewId="0">
      <selection activeCell="C37" sqref="C37"/>
    </sheetView>
  </sheetViews>
  <sheetFormatPr defaultRowHeight="15" x14ac:dyDescent="0.25"/>
  <cols>
    <col min="1" max="1" width="14.28515625" customWidth="1"/>
    <col min="2" max="2" width="17.5703125" customWidth="1"/>
    <col min="3" max="3" width="12.85546875" customWidth="1"/>
    <col min="4" max="4" width="19.28515625" customWidth="1"/>
    <col min="5" max="5" width="12.85546875" customWidth="1"/>
    <col min="6" max="6" width="19.85546875" customWidth="1"/>
    <col min="7" max="7" width="20.42578125" style="18" customWidth="1"/>
    <col min="8" max="8" width="12.140625" customWidth="1"/>
    <col min="9" max="9" width="31.28515625" customWidth="1"/>
    <col min="10" max="10" width="31.7109375" customWidth="1"/>
    <col min="11" max="11" width="27.7109375" customWidth="1"/>
    <col min="12" max="12" width="28.85546875" customWidth="1"/>
    <col min="13" max="13" width="30.140625" customWidth="1"/>
  </cols>
  <sheetData>
    <row r="2" spans="1:13" ht="18.75" x14ac:dyDescent="0.3">
      <c r="A2" s="20" t="s">
        <v>45</v>
      </c>
    </row>
    <row r="3" spans="1:13" s="18" customFormat="1" ht="30" x14ac:dyDescent="0.25">
      <c r="A3" s="19" t="s">
        <v>40</v>
      </c>
      <c r="B3" s="19" t="s">
        <v>41</v>
      </c>
      <c r="C3" s="19" t="s">
        <v>42</v>
      </c>
      <c r="D3" s="19" t="s">
        <v>46</v>
      </c>
      <c r="E3" s="19" t="s">
        <v>49</v>
      </c>
      <c r="F3" s="19" t="s">
        <v>43</v>
      </c>
      <c r="G3" s="19" t="s">
        <v>17</v>
      </c>
      <c r="H3" s="19" t="s">
        <v>47</v>
      </c>
      <c r="I3" s="19" t="s">
        <v>54</v>
      </c>
      <c r="J3" s="19" t="s">
        <v>53</v>
      </c>
      <c r="K3" s="19" t="s">
        <v>52</v>
      </c>
      <c r="L3" s="19" t="s">
        <v>27</v>
      </c>
      <c r="M3" s="18" t="s">
        <v>48</v>
      </c>
    </row>
    <row r="4" spans="1:13" x14ac:dyDescent="0.25">
      <c r="A4" t="s">
        <v>2</v>
      </c>
      <c r="B4">
        <v>35.299999999999997</v>
      </c>
      <c r="C4" t="s">
        <v>3</v>
      </c>
      <c r="D4" s="2">
        <f>B4/F4</f>
        <v>9.8055555555555554</v>
      </c>
      <c r="E4" t="s">
        <v>4</v>
      </c>
      <c r="F4">
        <v>3.6</v>
      </c>
      <c r="G4" s="18">
        <v>0.63</v>
      </c>
      <c r="H4" t="s">
        <v>18</v>
      </c>
      <c r="I4">
        <v>73</v>
      </c>
      <c r="J4">
        <f>I4*F4</f>
        <v>262.8</v>
      </c>
      <c r="K4" s="17">
        <v>0.34089999999999998</v>
      </c>
      <c r="L4">
        <f>D4*G4*J4</f>
        <v>1623.4470000000001</v>
      </c>
      <c r="M4" t="s">
        <v>28</v>
      </c>
    </row>
    <row r="5" spans="1:13" x14ac:dyDescent="0.25">
      <c r="A5" t="s">
        <v>6</v>
      </c>
      <c r="B5">
        <v>31.4</v>
      </c>
      <c r="C5" t="s">
        <v>3</v>
      </c>
      <c r="D5" s="2">
        <f t="shared" ref="D5:D7" si="0">B5/F5</f>
        <v>8.7222222222222214</v>
      </c>
      <c r="E5" t="s">
        <v>4</v>
      </c>
      <c r="F5">
        <v>3.6</v>
      </c>
      <c r="G5" s="18">
        <v>0.61</v>
      </c>
      <c r="H5" t="s">
        <v>18</v>
      </c>
      <c r="I5">
        <v>88.5</v>
      </c>
      <c r="J5">
        <f>I5*F5</f>
        <v>318.60000000000002</v>
      </c>
      <c r="K5" s="17">
        <v>0.49399999999999999</v>
      </c>
      <c r="L5">
        <f t="shared" ref="L5:L7" si="1">D5*G5*J5</f>
        <v>1695.1289999999999</v>
      </c>
      <c r="M5" t="s">
        <v>28</v>
      </c>
    </row>
    <row r="6" spans="1:13" x14ac:dyDescent="0.25">
      <c r="A6" t="s">
        <v>8</v>
      </c>
      <c r="B6">
        <v>24.7</v>
      </c>
      <c r="C6" t="s">
        <v>3</v>
      </c>
      <c r="D6" s="2">
        <f t="shared" si="0"/>
        <v>6.8611111111111107</v>
      </c>
      <c r="E6" t="s">
        <v>4</v>
      </c>
      <c r="F6">
        <v>3.6</v>
      </c>
      <c r="G6" s="18">
        <v>0.8</v>
      </c>
      <c r="H6" t="s">
        <v>18</v>
      </c>
      <c r="I6">
        <v>57.3</v>
      </c>
      <c r="J6">
        <f>I6*F6</f>
        <v>206.28</v>
      </c>
      <c r="K6" s="17">
        <v>4.2500000000000003E-2</v>
      </c>
      <c r="L6">
        <f t="shared" si="1"/>
        <v>1132.248</v>
      </c>
      <c r="M6" t="s">
        <v>28</v>
      </c>
    </row>
    <row r="7" spans="1:13" x14ac:dyDescent="0.25">
      <c r="A7" t="s">
        <v>9</v>
      </c>
      <c r="B7">
        <v>49.1</v>
      </c>
      <c r="C7" t="s">
        <v>10</v>
      </c>
      <c r="D7" s="2">
        <f t="shared" si="0"/>
        <v>13.638888888888889</v>
      </c>
      <c r="E7" t="s">
        <v>11</v>
      </c>
      <c r="F7">
        <v>3.6</v>
      </c>
      <c r="G7" s="18">
        <v>0.43</v>
      </c>
      <c r="H7" t="s">
        <v>19</v>
      </c>
      <c r="I7">
        <v>10</v>
      </c>
      <c r="J7">
        <f>I7*F7</f>
        <v>36</v>
      </c>
      <c r="K7" s="17">
        <v>1.06E-2</v>
      </c>
      <c r="L7">
        <f t="shared" si="1"/>
        <v>211.13</v>
      </c>
      <c r="M7" t="s">
        <v>28</v>
      </c>
    </row>
    <row r="8" spans="1:13" x14ac:dyDescent="0.25">
      <c r="A8" t="s">
        <v>12</v>
      </c>
      <c r="F8">
        <v>3.6</v>
      </c>
      <c r="G8" s="18">
        <v>2</v>
      </c>
      <c r="H8" t="s">
        <v>20</v>
      </c>
      <c r="J8">
        <v>26</v>
      </c>
      <c r="K8" s="17">
        <v>3.3000000000000002E-2</v>
      </c>
      <c r="L8">
        <f>G8*J8</f>
        <v>52</v>
      </c>
      <c r="M8" t="s">
        <v>28</v>
      </c>
    </row>
    <row r="11" spans="1:13" x14ac:dyDescent="0.25">
      <c r="L11" s="1" t="s">
        <v>44</v>
      </c>
    </row>
    <row r="12" spans="1:13" x14ac:dyDescent="0.25">
      <c r="L12" s="2">
        <f>L4*K4+L5*K5+L6*K6+L7*K7+L8*K8</f>
        <v>1442.9013262999997</v>
      </c>
      <c r="M12" t="s">
        <v>28</v>
      </c>
    </row>
    <row r="13" spans="1:13" x14ac:dyDescent="0.25">
      <c r="L13" s="2">
        <f>L12/10</f>
        <v>144.29013262999996</v>
      </c>
      <c r="M13" t="s">
        <v>30</v>
      </c>
    </row>
    <row r="15" spans="1:13" ht="18.75" x14ac:dyDescent="0.3">
      <c r="A15" s="20" t="s">
        <v>50</v>
      </c>
    </row>
    <row r="16" spans="1:13" s="18" customFormat="1" ht="30" x14ac:dyDescent="0.25">
      <c r="A16" s="19" t="s">
        <v>40</v>
      </c>
      <c r="B16" s="19" t="s">
        <v>41</v>
      </c>
      <c r="C16" s="19" t="s">
        <v>42</v>
      </c>
      <c r="D16" s="19" t="s">
        <v>46</v>
      </c>
      <c r="E16" s="19" t="s">
        <v>49</v>
      </c>
      <c r="F16" s="19" t="s">
        <v>43</v>
      </c>
      <c r="G16" s="19" t="s">
        <v>17</v>
      </c>
      <c r="H16" s="19" t="s">
        <v>47</v>
      </c>
      <c r="I16" s="19" t="s">
        <v>54</v>
      </c>
      <c r="J16" s="19" t="s">
        <v>53</v>
      </c>
      <c r="K16" s="19" t="s">
        <v>52</v>
      </c>
      <c r="L16" s="19" t="s">
        <v>27</v>
      </c>
      <c r="M16" s="18" t="s">
        <v>48</v>
      </c>
    </row>
    <row r="17" spans="1:13" x14ac:dyDescent="0.25">
      <c r="A17" t="s">
        <v>2</v>
      </c>
      <c r="B17">
        <v>35.299999999999997</v>
      </c>
      <c r="C17" t="s">
        <v>3</v>
      </c>
      <c r="D17" s="2">
        <f>B17/F17</f>
        <v>9.8055555555555554</v>
      </c>
      <c r="E17" t="s">
        <v>4</v>
      </c>
      <c r="F17">
        <v>3.6</v>
      </c>
      <c r="G17" s="18">
        <v>0.63</v>
      </c>
      <c r="H17" t="s">
        <v>18</v>
      </c>
      <c r="I17">
        <v>66.7</v>
      </c>
      <c r="J17">
        <f>I17*F17</f>
        <v>240.12</v>
      </c>
      <c r="K17" s="4">
        <v>0.33</v>
      </c>
      <c r="L17">
        <f>D17*G17*J17</f>
        <v>1483.3413</v>
      </c>
      <c r="M17" t="s">
        <v>28</v>
      </c>
    </row>
    <row r="18" spans="1:13" x14ac:dyDescent="0.25">
      <c r="A18" t="s">
        <v>6</v>
      </c>
      <c r="B18">
        <v>31.1</v>
      </c>
      <c r="C18" t="s">
        <v>3</v>
      </c>
      <c r="D18" s="2">
        <f t="shared" ref="D18:D20" si="2">B18/F18</f>
        <v>8.6388888888888893</v>
      </c>
      <c r="E18" t="s">
        <v>4</v>
      </c>
      <c r="F18">
        <v>3.6</v>
      </c>
      <c r="G18" s="18">
        <v>0.61</v>
      </c>
      <c r="H18" t="s">
        <v>18</v>
      </c>
      <c r="I18">
        <v>85.5</v>
      </c>
      <c r="J18">
        <f>I18*F18</f>
        <v>307.8</v>
      </c>
      <c r="K18" s="4">
        <v>0.56999999999999995</v>
      </c>
      <c r="L18">
        <f t="shared" ref="L18:L20" si="3">D18*G18*J18</f>
        <v>1622.0205000000001</v>
      </c>
      <c r="M18" t="s">
        <v>28</v>
      </c>
    </row>
    <row r="19" spans="1:13" x14ac:dyDescent="0.25">
      <c r="A19" t="s">
        <v>8</v>
      </c>
      <c r="B19">
        <v>23.2</v>
      </c>
      <c r="C19" t="s">
        <v>3</v>
      </c>
      <c r="D19" s="2">
        <f t="shared" si="2"/>
        <v>6.4444444444444438</v>
      </c>
      <c r="E19" t="s">
        <v>4</v>
      </c>
      <c r="F19">
        <v>3.6</v>
      </c>
      <c r="G19" s="18">
        <v>0.8</v>
      </c>
      <c r="H19" t="s">
        <v>18</v>
      </c>
      <c r="I19">
        <v>49.6</v>
      </c>
      <c r="J19">
        <f>I19*F19</f>
        <v>178.56</v>
      </c>
      <c r="K19" s="4">
        <v>0.03</v>
      </c>
      <c r="L19">
        <f t="shared" si="3"/>
        <v>920.57599999999991</v>
      </c>
      <c r="M19" t="s">
        <v>28</v>
      </c>
    </row>
    <row r="20" spans="1:13" x14ac:dyDescent="0.25">
      <c r="A20" t="s">
        <v>9</v>
      </c>
      <c r="B20">
        <v>48.7</v>
      </c>
      <c r="C20" t="s">
        <v>10</v>
      </c>
      <c r="D20" s="2">
        <f t="shared" si="2"/>
        <v>13.527777777777779</v>
      </c>
      <c r="E20" t="s">
        <v>11</v>
      </c>
      <c r="F20">
        <v>3.6</v>
      </c>
      <c r="G20" s="18">
        <v>0.43</v>
      </c>
      <c r="H20" t="s">
        <v>19</v>
      </c>
      <c r="I20">
        <v>2.2999999999999998</v>
      </c>
      <c r="J20">
        <f>I20*F20</f>
        <v>8.2799999999999994</v>
      </c>
      <c r="K20" s="4">
        <v>0.01</v>
      </c>
      <c r="L20">
        <f t="shared" si="3"/>
        <v>48.164299999999997</v>
      </c>
      <c r="M20" t="s">
        <v>28</v>
      </c>
    </row>
    <row r="21" spans="1:13" x14ac:dyDescent="0.25">
      <c r="A21" t="s">
        <v>12</v>
      </c>
      <c r="F21">
        <v>3.6</v>
      </c>
      <c r="G21" s="18">
        <v>2</v>
      </c>
      <c r="H21" t="s">
        <v>20</v>
      </c>
      <c r="J21">
        <v>26</v>
      </c>
      <c r="K21" s="4">
        <v>0.06</v>
      </c>
      <c r="L21">
        <f>G21*J21</f>
        <v>52</v>
      </c>
      <c r="M21" t="s">
        <v>28</v>
      </c>
    </row>
    <row r="23" spans="1:13" x14ac:dyDescent="0.25">
      <c r="L23" s="1" t="s">
        <v>44</v>
      </c>
    </row>
    <row r="24" spans="1:13" x14ac:dyDescent="0.25">
      <c r="L24" s="2">
        <f>L17*K17+L18*K18+L19*K19+L20*K20+K21*L21</f>
        <v>1445.2732369999999</v>
      </c>
      <c r="M24" t="s">
        <v>28</v>
      </c>
    </row>
    <row r="25" spans="1:13" x14ac:dyDescent="0.25">
      <c r="L25" s="2">
        <f>L24/10</f>
        <v>144.52732369999998</v>
      </c>
      <c r="M25" t="s">
        <v>30</v>
      </c>
    </row>
    <row r="26" spans="1:13" ht="13.9" customHeight="1" x14ac:dyDescent="0.25">
      <c r="L26" s="1"/>
    </row>
    <row r="27" spans="1:13" ht="18.75" x14ac:dyDescent="0.3">
      <c r="A27" s="20" t="s">
        <v>51</v>
      </c>
    </row>
    <row r="28" spans="1:13" s="18" customFormat="1" ht="30" x14ac:dyDescent="0.25">
      <c r="A28" s="19" t="s">
        <v>40</v>
      </c>
      <c r="B28" s="19" t="s">
        <v>41</v>
      </c>
      <c r="C28" s="19" t="s">
        <v>42</v>
      </c>
      <c r="D28" s="19" t="s">
        <v>46</v>
      </c>
      <c r="E28" s="19" t="s">
        <v>49</v>
      </c>
      <c r="F28" s="19" t="s">
        <v>43</v>
      </c>
      <c r="G28" s="19" t="s">
        <v>17</v>
      </c>
      <c r="H28" s="19" t="s">
        <v>47</v>
      </c>
      <c r="I28" s="19" t="s">
        <v>54</v>
      </c>
      <c r="J28" s="19" t="s">
        <v>53</v>
      </c>
      <c r="K28" s="19" t="s">
        <v>52</v>
      </c>
      <c r="L28" s="19" t="s">
        <v>27</v>
      </c>
      <c r="M28" s="18" t="s">
        <v>48</v>
      </c>
    </row>
    <row r="29" spans="1:13" x14ac:dyDescent="0.25">
      <c r="A29" t="s">
        <v>2</v>
      </c>
      <c r="B29">
        <v>35.4</v>
      </c>
      <c r="C29" t="s">
        <v>3</v>
      </c>
      <c r="D29" s="2">
        <f>B29/F29</f>
        <v>9.8333333333333321</v>
      </c>
      <c r="E29" t="s">
        <v>4</v>
      </c>
      <c r="F29">
        <v>3.6</v>
      </c>
      <c r="G29" s="18">
        <v>0.63</v>
      </c>
      <c r="H29" t="s">
        <v>18</v>
      </c>
      <c r="I29">
        <v>69.5</v>
      </c>
      <c r="J29">
        <f>I29*F29</f>
        <v>250.20000000000002</v>
      </c>
      <c r="K29" s="17">
        <v>0.32282902972256994</v>
      </c>
      <c r="L29">
        <f>D29*G29*J29</f>
        <v>1549.989</v>
      </c>
      <c r="M29" t="s">
        <v>28</v>
      </c>
    </row>
    <row r="30" spans="1:13" x14ac:dyDescent="0.25">
      <c r="A30" t="s">
        <v>6</v>
      </c>
      <c r="B30">
        <v>31.1</v>
      </c>
      <c r="C30" t="s">
        <v>3</v>
      </c>
      <c r="D30" s="2">
        <f t="shared" ref="D30:D32" si="4">B30/F30</f>
        <v>8.6388888888888893</v>
      </c>
      <c r="E30" t="s">
        <v>4</v>
      </c>
      <c r="F30">
        <v>3.6</v>
      </c>
      <c r="G30" s="18">
        <v>0.61</v>
      </c>
      <c r="H30" t="s">
        <v>18</v>
      </c>
      <c r="I30">
        <v>83</v>
      </c>
      <c r="J30">
        <f>I30*F30</f>
        <v>298.8</v>
      </c>
      <c r="K30" s="17">
        <v>0.47027743006026024</v>
      </c>
      <c r="L30">
        <f t="shared" ref="L30:L32" si="5">D30*G30*J30</f>
        <v>1574.5930000000001</v>
      </c>
      <c r="M30" t="s">
        <v>28</v>
      </c>
    </row>
    <row r="31" spans="1:13" x14ac:dyDescent="0.25">
      <c r="A31" t="s">
        <v>8</v>
      </c>
      <c r="B31">
        <v>23</v>
      </c>
      <c r="C31" t="s">
        <v>3</v>
      </c>
      <c r="D31" s="2">
        <f t="shared" si="4"/>
        <v>6.3888888888888884</v>
      </c>
      <c r="E31" t="s">
        <v>4</v>
      </c>
      <c r="F31">
        <v>3.6</v>
      </c>
      <c r="G31" s="18">
        <v>0.8</v>
      </c>
      <c r="H31" t="s">
        <v>18</v>
      </c>
      <c r="I31">
        <v>46.3</v>
      </c>
      <c r="J31">
        <f>I31*F31</f>
        <v>166.68</v>
      </c>
      <c r="K31" s="17">
        <v>3.8819830572617973E-2</v>
      </c>
      <c r="L31">
        <f t="shared" si="5"/>
        <v>851.92</v>
      </c>
      <c r="M31" t="s">
        <v>28</v>
      </c>
    </row>
    <row r="32" spans="1:13" x14ac:dyDescent="0.25">
      <c r="A32" t="s">
        <v>9</v>
      </c>
      <c r="B32">
        <v>49.9</v>
      </c>
      <c r="C32" t="s">
        <v>10</v>
      </c>
      <c r="D32" s="2">
        <f t="shared" si="4"/>
        <v>13.861111111111111</v>
      </c>
      <c r="E32" t="s">
        <v>11</v>
      </c>
      <c r="F32">
        <v>3.6</v>
      </c>
      <c r="G32" s="18">
        <v>0.43</v>
      </c>
      <c r="H32" t="s">
        <v>19</v>
      </c>
      <c r="I32">
        <v>0.8</v>
      </c>
      <c r="J32">
        <f>I32*F32</f>
        <v>2.8800000000000003</v>
      </c>
      <c r="K32" s="17">
        <v>9.5193735262437771E-3</v>
      </c>
      <c r="L32">
        <f t="shared" si="5"/>
        <v>17.165600000000001</v>
      </c>
      <c r="M32" t="s">
        <v>28</v>
      </c>
    </row>
    <row r="33" spans="1:13" x14ac:dyDescent="0.25">
      <c r="A33" t="s">
        <v>12</v>
      </c>
      <c r="F33">
        <v>3.6</v>
      </c>
      <c r="G33" s="18">
        <v>2</v>
      </c>
      <c r="H33" t="s">
        <v>20</v>
      </c>
      <c r="I33">
        <v>7.2</v>
      </c>
      <c r="J33">
        <v>26</v>
      </c>
      <c r="K33" s="17">
        <v>5.5471456435038279E-2</v>
      </c>
      <c r="L33">
        <f>G33*J33</f>
        <v>52</v>
      </c>
      <c r="M33" t="s">
        <v>28</v>
      </c>
    </row>
    <row r="35" spans="1:13" x14ac:dyDescent="0.25">
      <c r="L35" s="1" t="s">
        <v>44</v>
      </c>
    </row>
    <row r="36" spans="1:13" x14ac:dyDescent="0.25">
      <c r="L36" s="2">
        <f>L29*K29+L30*K30+L31*K31+L32*K32+K33*L33</f>
        <v>1276.9963059357806</v>
      </c>
      <c r="M36" t="s">
        <v>28</v>
      </c>
    </row>
    <row r="37" spans="1:13" x14ac:dyDescent="0.25">
      <c r="L37" s="2">
        <f>L36/10</f>
        <v>127.69963059357806</v>
      </c>
      <c r="M37" t="s">
        <v>30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48763-6D6B-43C9-8A0D-9CDA2980DCE6}">
  <dimension ref="A1:Q48"/>
  <sheetViews>
    <sheetView tabSelected="1" workbookViewId="0">
      <selection activeCell="C52" sqref="C52"/>
    </sheetView>
  </sheetViews>
  <sheetFormatPr defaultRowHeight="15" x14ac:dyDescent="0.25"/>
  <cols>
    <col min="1" max="1" width="11.85546875" customWidth="1"/>
    <col min="3" max="3" width="15.85546875" customWidth="1"/>
    <col min="5" max="5" width="15.7109375" customWidth="1"/>
  </cols>
  <sheetData>
    <row r="1" spans="1:11" x14ac:dyDescent="0.25">
      <c r="A1" t="s">
        <v>32</v>
      </c>
    </row>
    <row r="2" spans="1:11" x14ac:dyDescent="0.25">
      <c r="A2" s="1" t="s">
        <v>1</v>
      </c>
    </row>
    <row r="3" spans="1:11" x14ac:dyDescent="0.25">
      <c r="A3" t="s">
        <v>2</v>
      </c>
      <c r="B3">
        <v>35.299999999999997</v>
      </c>
      <c r="C3" t="s">
        <v>3</v>
      </c>
      <c r="D3" s="2">
        <f>B3/A$10</f>
        <v>9.8055555555555554</v>
      </c>
      <c r="E3" t="s">
        <v>4</v>
      </c>
      <c r="J3" s="1" t="s">
        <v>5</v>
      </c>
    </row>
    <row r="4" spans="1:11" x14ac:dyDescent="0.25">
      <c r="A4" t="s">
        <v>6</v>
      </c>
      <c r="B4">
        <v>31.4</v>
      </c>
      <c r="C4" t="s">
        <v>3</v>
      </c>
      <c r="D4" s="2">
        <f t="shared" ref="D4:D6" si="0">B4/A$10</f>
        <v>8.7222222222222214</v>
      </c>
      <c r="E4" t="s">
        <v>4</v>
      </c>
      <c r="J4">
        <f>D22*D3</f>
        <v>2576.9</v>
      </c>
      <c r="K4" t="s">
        <v>7</v>
      </c>
    </row>
    <row r="5" spans="1:11" x14ac:dyDescent="0.25">
      <c r="A5" t="s">
        <v>8</v>
      </c>
      <c r="B5">
        <v>24.7</v>
      </c>
      <c r="C5" t="s">
        <v>3</v>
      </c>
      <c r="D5" s="2">
        <f t="shared" si="0"/>
        <v>6.8611111111111107</v>
      </c>
      <c r="E5" t="s">
        <v>4</v>
      </c>
      <c r="J5">
        <f>D23*D4</f>
        <v>2778.9</v>
      </c>
      <c r="K5" t="s">
        <v>7</v>
      </c>
    </row>
    <row r="6" spans="1:11" x14ac:dyDescent="0.25">
      <c r="A6" t="s">
        <v>9</v>
      </c>
      <c r="B6">
        <v>49.1</v>
      </c>
      <c r="C6" t="s">
        <v>10</v>
      </c>
      <c r="D6" s="2">
        <f t="shared" si="0"/>
        <v>13.638888888888889</v>
      </c>
      <c r="E6" t="s">
        <v>11</v>
      </c>
      <c r="J6">
        <f>D24*D5</f>
        <v>1415.31</v>
      </c>
      <c r="K6" t="s">
        <v>7</v>
      </c>
    </row>
    <row r="7" spans="1:11" x14ac:dyDescent="0.25">
      <c r="A7" t="s">
        <v>12</v>
      </c>
      <c r="J7">
        <f>D25*D6</f>
        <v>491</v>
      </c>
      <c r="K7" t="s">
        <v>13</v>
      </c>
    </row>
    <row r="8" spans="1:11" x14ac:dyDescent="0.25">
      <c r="J8">
        <f>D26</f>
        <v>26</v>
      </c>
      <c r="K8" t="s">
        <v>14</v>
      </c>
    </row>
    <row r="9" spans="1:11" x14ac:dyDescent="0.25">
      <c r="A9" s="1" t="s">
        <v>15</v>
      </c>
    </row>
    <row r="10" spans="1:11" x14ac:dyDescent="0.25">
      <c r="A10">
        <v>3.6</v>
      </c>
      <c r="B10" t="s">
        <v>16</v>
      </c>
    </row>
    <row r="13" spans="1:11" x14ac:dyDescent="0.25">
      <c r="A13" s="1" t="s">
        <v>17</v>
      </c>
    </row>
    <row r="14" spans="1:11" x14ac:dyDescent="0.25">
      <c r="A14" t="s">
        <v>2</v>
      </c>
      <c r="B14">
        <v>0.63</v>
      </c>
      <c r="C14" t="s">
        <v>18</v>
      </c>
    </row>
    <row r="15" spans="1:11" x14ac:dyDescent="0.25">
      <c r="A15" t="s">
        <v>6</v>
      </c>
      <c r="B15">
        <v>0.61</v>
      </c>
      <c r="C15" t="s">
        <v>18</v>
      </c>
    </row>
    <row r="16" spans="1:11" x14ac:dyDescent="0.25">
      <c r="A16" t="s">
        <v>8</v>
      </c>
      <c r="B16">
        <v>0.8</v>
      </c>
      <c r="C16" t="s">
        <v>18</v>
      </c>
    </row>
    <row r="17" spans="1:17" x14ac:dyDescent="0.25">
      <c r="A17" t="s">
        <v>9</v>
      </c>
      <c r="B17">
        <v>0.43</v>
      </c>
      <c r="C17" t="s">
        <v>19</v>
      </c>
    </row>
    <row r="18" spans="1:17" x14ac:dyDescent="0.25">
      <c r="A18" t="s">
        <v>12</v>
      </c>
      <c r="B18">
        <v>2</v>
      </c>
      <c r="C18" t="s">
        <v>20</v>
      </c>
    </row>
    <row r="20" spans="1:17" x14ac:dyDescent="0.25">
      <c r="A20" t="s">
        <v>32</v>
      </c>
    </row>
    <row r="21" spans="1:17" x14ac:dyDescent="0.25">
      <c r="A21" s="1" t="s">
        <v>21</v>
      </c>
    </row>
    <row r="22" spans="1:17" x14ac:dyDescent="0.25">
      <c r="A22" t="s">
        <v>2</v>
      </c>
      <c r="B22">
        <v>73</v>
      </c>
      <c r="C22" t="s">
        <v>22</v>
      </c>
      <c r="D22">
        <f>B22*A$10</f>
        <v>262.8</v>
      </c>
      <c r="E22" t="s">
        <v>23</v>
      </c>
    </row>
    <row r="23" spans="1:17" x14ac:dyDescent="0.25">
      <c r="A23" t="s">
        <v>6</v>
      </c>
      <c r="B23">
        <v>88.5</v>
      </c>
      <c r="C23" t="s">
        <v>22</v>
      </c>
      <c r="D23">
        <f t="shared" ref="D23:D25" si="1">B23*A$10</f>
        <v>318.60000000000002</v>
      </c>
      <c r="E23" t="s">
        <v>23</v>
      </c>
    </row>
    <row r="24" spans="1:17" x14ac:dyDescent="0.25">
      <c r="A24" t="s">
        <v>8</v>
      </c>
      <c r="B24">
        <v>57.3</v>
      </c>
      <c r="C24" t="s">
        <v>22</v>
      </c>
      <c r="D24">
        <f t="shared" si="1"/>
        <v>206.28</v>
      </c>
      <c r="E24" t="s">
        <v>23</v>
      </c>
    </row>
    <row r="25" spans="1:17" x14ac:dyDescent="0.25">
      <c r="A25" t="s">
        <v>9</v>
      </c>
      <c r="B25">
        <v>10</v>
      </c>
      <c r="C25" t="s">
        <v>22</v>
      </c>
      <c r="D25">
        <f t="shared" si="1"/>
        <v>36</v>
      </c>
      <c r="E25" t="s">
        <v>23</v>
      </c>
    </row>
    <row r="26" spans="1:17" x14ac:dyDescent="0.25">
      <c r="A26" t="s">
        <v>12</v>
      </c>
      <c r="B26">
        <v>26</v>
      </c>
      <c r="C26" t="s">
        <v>23</v>
      </c>
      <c r="D26">
        <f>B26</f>
        <v>26</v>
      </c>
      <c r="E26" t="s">
        <v>23</v>
      </c>
    </row>
    <row r="27" spans="1:17" x14ac:dyDescent="0.25">
      <c r="A27" t="s">
        <v>24</v>
      </c>
    </row>
    <row r="28" spans="1:17" x14ac:dyDescent="0.25">
      <c r="A28" t="s">
        <v>25</v>
      </c>
      <c r="H28" s="1"/>
    </row>
    <row r="29" spans="1:17" x14ac:dyDescent="0.25">
      <c r="A29" s="1" t="s">
        <v>33</v>
      </c>
    </row>
    <row r="30" spans="1:17" x14ac:dyDescent="0.25">
      <c r="A30" t="s">
        <v>2</v>
      </c>
      <c r="B30" s="17">
        <v>0.34089999999999998</v>
      </c>
      <c r="I30" s="13"/>
      <c r="J30" s="13"/>
      <c r="K30" s="13"/>
      <c r="L30" s="13"/>
      <c r="M30" s="13"/>
      <c r="N30" s="13"/>
      <c r="O30" s="14"/>
      <c r="P30" s="14"/>
      <c r="Q30" s="13"/>
    </row>
    <row r="31" spans="1:17" x14ac:dyDescent="0.25">
      <c r="A31" t="s">
        <v>6</v>
      </c>
      <c r="B31" s="17">
        <v>0.49399999999999999</v>
      </c>
      <c r="I31" s="1" t="s">
        <v>33</v>
      </c>
    </row>
    <row r="32" spans="1:17" x14ac:dyDescent="0.25">
      <c r="A32" t="s">
        <v>8</v>
      </c>
      <c r="B32" s="17">
        <v>4.2500000000000003E-2</v>
      </c>
      <c r="I32" t="s">
        <v>6</v>
      </c>
      <c r="J32" t="s">
        <v>2</v>
      </c>
      <c r="K32" t="s">
        <v>36</v>
      </c>
      <c r="L32" t="s">
        <v>37</v>
      </c>
      <c r="M32" t="s">
        <v>38</v>
      </c>
      <c r="N32" t="s">
        <v>8</v>
      </c>
      <c r="O32" t="s">
        <v>39</v>
      </c>
      <c r="Q32" t="s">
        <v>34</v>
      </c>
    </row>
    <row r="33" spans="1:17" x14ac:dyDescent="0.25">
      <c r="A33" t="s">
        <v>9</v>
      </c>
      <c r="B33" s="17">
        <v>1.06E-2</v>
      </c>
      <c r="I33" s="16">
        <v>33935</v>
      </c>
      <c r="J33" s="16">
        <v>23420</v>
      </c>
      <c r="K33" s="16">
        <v>2270</v>
      </c>
      <c r="L33" s="16">
        <v>2765</v>
      </c>
      <c r="M33" s="16">
        <v>2656</v>
      </c>
      <c r="N33" s="16">
        <v>2920</v>
      </c>
      <c r="O33" s="16">
        <v>725</v>
      </c>
      <c r="P33" s="16" t="s">
        <v>35</v>
      </c>
      <c r="Q33" s="16">
        <v>68691</v>
      </c>
    </row>
    <row r="34" spans="1:17" x14ac:dyDescent="0.25">
      <c r="A34" t="s">
        <v>12</v>
      </c>
      <c r="B34" s="17">
        <v>3.3000000000000002E-2</v>
      </c>
      <c r="I34" s="15">
        <f>I33/Q33</f>
        <v>0.49402396238226259</v>
      </c>
      <c r="J34" s="15">
        <f>J33/Q33</f>
        <v>0.34094714009113275</v>
      </c>
      <c r="K34" s="15">
        <f>K33/Q33</f>
        <v>3.3046541759473587E-2</v>
      </c>
      <c r="L34" s="15">
        <f>L33/Q33</f>
        <v>4.0252725975746459E-2</v>
      </c>
      <c r="M34" s="15">
        <f>M33/Q33</f>
        <v>3.8665909653375262E-2</v>
      </c>
      <c r="N34" s="15">
        <f>N33/Q33</f>
        <v>4.2509207902054126E-2</v>
      </c>
      <c r="O34" s="15">
        <f>O33/Q33</f>
        <v>1.0554512235955219E-2</v>
      </c>
    </row>
    <row r="37" spans="1:17" x14ac:dyDescent="0.25">
      <c r="A37" s="1" t="s">
        <v>27</v>
      </c>
    </row>
    <row r="38" spans="1:17" x14ac:dyDescent="0.25">
      <c r="A38" t="s">
        <v>2</v>
      </c>
      <c r="B38" s="3">
        <f>D3*B14*D22</f>
        <v>1623.4470000000001</v>
      </c>
      <c r="C38" t="s">
        <v>28</v>
      </c>
    </row>
    <row r="39" spans="1:17" x14ac:dyDescent="0.25">
      <c r="A39" t="s">
        <v>6</v>
      </c>
      <c r="B39" s="3">
        <f>D4*B15*D23</f>
        <v>1695.1289999999999</v>
      </c>
      <c r="C39" t="s">
        <v>28</v>
      </c>
    </row>
    <row r="40" spans="1:17" x14ac:dyDescent="0.25">
      <c r="A40" t="s">
        <v>8</v>
      </c>
      <c r="B40" s="3">
        <f>D5*B16*D24</f>
        <v>1132.248</v>
      </c>
      <c r="C40" t="s">
        <v>28</v>
      </c>
    </row>
    <row r="41" spans="1:17" x14ac:dyDescent="0.25">
      <c r="A41" t="s">
        <v>9</v>
      </c>
      <c r="B41" s="3">
        <f>D6*B17*D25</f>
        <v>211.13</v>
      </c>
      <c r="C41" t="s">
        <v>28</v>
      </c>
    </row>
    <row r="42" spans="1:17" x14ac:dyDescent="0.25">
      <c r="A42" t="s">
        <v>12</v>
      </c>
      <c r="B42" s="3">
        <f>B18*D26</f>
        <v>52</v>
      </c>
      <c r="C42" t="s">
        <v>28</v>
      </c>
    </row>
    <row r="43" spans="1:17" ht="15.75" thickBot="1" x14ac:dyDescent="0.3"/>
    <row r="44" spans="1:17" x14ac:dyDescent="0.25">
      <c r="A44" s="5" t="s">
        <v>29</v>
      </c>
      <c r="B44" s="6"/>
      <c r="C44" s="7"/>
    </row>
    <row r="45" spans="1:17" x14ac:dyDescent="0.25">
      <c r="A45" s="11">
        <f>B30*B38+B31*B39+B32*B40+B33*B41+B34*B42</f>
        <v>1442.9013262999997</v>
      </c>
      <c r="B45" t="s">
        <v>28</v>
      </c>
      <c r="C45" s="12"/>
    </row>
    <row r="46" spans="1:17" ht="15.75" thickBot="1" x14ac:dyDescent="0.3">
      <c r="A46" s="8">
        <f>A45/10</f>
        <v>144.29013262999996</v>
      </c>
      <c r="B46" s="9" t="s">
        <v>30</v>
      </c>
      <c r="C46" s="10"/>
    </row>
    <row r="48" spans="1:17" x14ac:dyDescent="0.25">
      <c r="A48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AFEB7-7D29-4DA7-B21B-5BCCA3699376}">
  <dimension ref="A1:K48"/>
  <sheetViews>
    <sheetView topLeftCell="A25" workbookViewId="0">
      <selection activeCell="I41" sqref="I41"/>
    </sheetView>
  </sheetViews>
  <sheetFormatPr defaultRowHeight="15" x14ac:dyDescent="0.25"/>
  <cols>
    <col min="1" max="1" width="11.85546875" customWidth="1"/>
    <col min="3" max="3" width="15.85546875" customWidth="1"/>
    <col min="5" max="5" width="15.7109375" customWidth="1"/>
  </cols>
  <sheetData>
    <row r="1" spans="1:11" x14ac:dyDescent="0.25">
      <c r="A1" t="s">
        <v>0</v>
      </c>
    </row>
    <row r="2" spans="1:11" x14ac:dyDescent="0.25">
      <c r="A2" s="1" t="s">
        <v>1</v>
      </c>
    </row>
    <row r="3" spans="1:11" x14ac:dyDescent="0.25">
      <c r="A3" t="s">
        <v>2</v>
      </c>
      <c r="B3">
        <v>35.299999999999997</v>
      </c>
      <c r="C3" t="s">
        <v>3</v>
      </c>
      <c r="D3" s="2">
        <f>B3/A$10</f>
        <v>9.8055555555555554</v>
      </c>
      <c r="E3" t="s">
        <v>4</v>
      </c>
      <c r="J3" s="1" t="s">
        <v>5</v>
      </c>
    </row>
    <row r="4" spans="1:11" x14ac:dyDescent="0.25">
      <c r="A4" t="s">
        <v>6</v>
      </c>
      <c r="B4">
        <v>31.1</v>
      </c>
      <c r="C4" t="s">
        <v>3</v>
      </c>
      <c r="D4" s="2">
        <f t="shared" ref="D4:D6" si="0">B4/A$10</f>
        <v>8.6388888888888893</v>
      </c>
      <c r="E4" t="s">
        <v>4</v>
      </c>
      <c r="J4">
        <f>D22*D3</f>
        <v>2354.5100000000002</v>
      </c>
      <c r="K4" t="s">
        <v>7</v>
      </c>
    </row>
    <row r="5" spans="1:11" x14ac:dyDescent="0.25">
      <c r="A5" t="s">
        <v>8</v>
      </c>
      <c r="B5">
        <v>23.2</v>
      </c>
      <c r="C5" t="s">
        <v>3</v>
      </c>
      <c r="D5" s="2">
        <f t="shared" si="0"/>
        <v>6.4444444444444438</v>
      </c>
      <c r="E5" t="s">
        <v>4</v>
      </c>
      <c r="J5">
        <f>D23*D4</f>
        <v>2659.05</v>
      </c>
      <c r="K5" t="s">
        <v>7</v>
      </c>
    </row>
    <row r="6" spans="1:11" x14ac:dyDescent="0.25">
      <c r="A6" t="s">
        <v>9</v>
      </c>
      <c r="B6">
        <v>48.7</v>
      </c>
      <c r="C6" t="s">
        <v>10</v>
      </c>
      <c r="D6" s="2">
        <f t="shared" si="0"/>
        <v>13.527777777777779</v>
      </c>
      <c r="E6" t="s">
        <v>11</v>
      </c>
      <c r="J6">
        <f>D24*D5</f>
        <v>1150.7199999999998</v>
      </c>
      <c r="K6" t="s">
        <v>7</v>
      </c>
    </row>
    <row r="7" spans="1:11" x14ac:dyDescent="0.25">
      <c r="A7" t="s">
        <v>12</v>
      </c>
      <c r="J7">
        <f>D25*D6</f>
        <v>112.00999999999999</v>
      </c>
      <c r="K7" t="s">
        <v>13</v>
      </c>
    </row>
    <row r="8" spans="1:11" x14ac:dyDescent="0.25">
      <c r="J8">
        <f>D26</f>
        <v>26</v>
      </c>
      <c r="K8" t="s">
        <v>14</v>
      </c>
    </row>
    <row r="9" spans="1:11" x14ac:dyDescent="0.25">
      <c r="A9" s="1" t="s">
        <v>15</v>
      </c>
    </row>
    <row r="10" spans="1:11" x14ac:dyDescent="0.25">
      <c r="A10">
        <v>3.6</v>
      </c>
      <c r="B10" t="s">
        <v>16</v>
      </c>
    </row>
    <row r="13" spans="1:11" x14ac:dyDescent="0.25">
      <c r="A13" s="1" t="s">
        <v>17</v>
      </c>
    </row>
    <row r="14" spans="1:11" x14ac:dyDescent="0.25">
      <c r="A14" t="s">
        <v>2</v>
      </c>
      <c r="B14">
        <v>0.63</v>
      </c>
      <c r="C14" t="s">
        <v>18</v>
      </c>
    </row>
    <row r="15" spans="1:11" x14ac:dyDescent="0.25">
      <c r="A15" t="s">
        <v>6</v>
      </c>
      <c r="B15">
        <v>0.61</v>
      </c>
      <c r="C15" t="s">
        <v>18</v>
      </c>
    </row>
    <row r="16" spans="1:11" x14ac:dyDescent="0.25">
      <c r="A16" t="s">
        <v>8</v>
      </c>
      <c r="B16">
        <v>0.8</v>
      </c>
      <c r="C16" t="s">
        <v>18</v>
      </c>
    </row>
    <row r="17" spans="1:5" x14ac:dyDescent="0.25">
      <c r="A17" t="s">
        <v>9</v>
      </c>
      <c r="B17">
        <v>0.43</v>
      </c>
      <c r="C17" t="s">
        <v>19</v>
      </c>
    </row>
    <row r="18" spans="1:5" x14ac:dyDescent="0.25">
      <c r="A18" t="s">
        <v>12</v>
      </c>
      <c r="B18">
        <v>2</v>
      </c>
      <c r="C18" t="s">
        <v>20</v>
      </c>
    </row>
    <row r="20" spans="1:5" x14ac:dyDescent="0.25">
      <c r="A20" t="s">
        <v>0</v>
      </c>
    </row>
    <row r="21" spans="1:5" x14ac:dyDescent="0.25">
      <c r="A21" s="1" t="s">
        <v>21</v>
      </c>
    </row>
    <row r="22" spans="1:5" x14ac:dyDescent="0.25">
      <c r="A22" t="s">
        <v>2</v>
      </c>
      <c r="B22">
        <v>66.7</v>
      </c>
      <c r="C22" t="s">
        <v>22</v>
      </c>
      <c r="D22">
        <f>B22*A$10</f>
        <v>240.12</v>
      </c>
      <c r="E22" t="s">
        <v>23</v>
      </c>
    </row>
    <row r="23" spans="1:5" x14ac:dyDescent="0.25">
      <c r="A23" t="s">
        <v>6</v>
      </c>
      <c r="B23">
        <v>85.5</v>
      </c>
      <c r="C23" t="s">
        <v>22</v>
      </c>
      <c r="D23">
        <f t="shared" ref="D23:D25" si="1">B23*A$10</f>
        <v>307.8</v>
      </c>
      <c r="E23" t="s">
        <v>23</v>
      </c>
    </row>
    <row r="24" spans="1:5" x14ac:dyDescent="0.25">
      <c r="A24" t="s">
        <v>8</v>
      </c>
      <c r="B24">
        <v>49.6</v>
      </c>
      <c r="C24" t="s">
        <v>22</v>
      </c>
      <c r="D24">
        <f t="shared" si="1"/>
        <v>178.56</v>
      </c>
      <c r="E24" t="s">
        <v>23</v>
      </c>
    </row>
    <row r="25" spans="1:5" x14ac:dyDescent="0.25">
      <c r="A25" t="s">
        <v>9</v>
      </c>
      <c r="B25">
        <v>2.2999999999999998</v>
      </c>
      <c r="C25" t="s">
        <v>22</v>
      </c>
      <c r="D25">
        <f t="shared" si="1"/>
        <v>8.2799999999999994</v>
      </c>
      <c r="E25" t="s">
        <v>23</v>
      </c>
    </row>
    <row r="26" spans="1:5" x14ac:dyDescent="0.25">
      <c r="A26" t="s">
        <v>12</v>
      </c>
      <c r="B26">
        <v>26</v>
      </c>
      <c r="C26" t="s">
        <v>23</v>
      </c>
      <c r="D26">
        <f>B26</f>
        <v>26</v>
      </c>
      <c r="E26" t="s">
        <v>23</v>
      </c>
    </row>
    <row r="27" spans="1:5" x14ac:dyDescent="0.25">
      <c r="A27" t="s">
        <v>24</v>
      </c>
    </row>
    <row r="28" spans="1:5" x14ac:dyDescent="0.25">
      <c r="A28" t="s">
        <v>25</v>
      </c>
    </row>
    <row r="29" spans="1:5" x14ac:dyDescent="0.25">
      <c r="A29" s="1" t="s">
        <v>26</v>
      </c>
    </row>
    <row r="30" spans="1:5" x14ac:dyDescent="0.25">
      <c r="A30" t="s">
        <v>2</v>
      </c>
      <c r="B30" s="4">
        <v>0.33</v>
      </c>
    </row>
    <row r="31" spans="1:5" x14ac:dyDescent="0.25">
      <c r="A31" t="s">
        <v>6</v>
      </c>
      <c r="B31" s="4">
        <v>0.56999999999999995</v>
      </c>
    </row>
    <row r="32" spans="1:5" x14ac:dyDescent="0.25">
      <c r="A32" t="s">
        <v>8</v>
      </c>
      <c r="B32" s="4">
        <v>0.03</v>
      </c>
    </row>
    <row r="33" spans="1:3" x14ac:dyDescent="0.25">
      <c r="A33" t="s">
        <v>9</v>
      </c>
      <c r="B33" s="4">
        <v>0.01</v>
      </c>
    </row>
    <row r="34" spans="1:3" x14ac:dyDescent="0.25">
      <c r="A34" t="s">
        <v>12</v>
      </c>
      <c r="B34" s="4">
        <v>0.06</v>
      </c>
    </row>
    <row r="37" spans="1:3" x14ac:dyDescent="0.25">
      <c r="A37" s="1" t="s">
        <v>27</v>
      </c>
    </row>
    <row r="38" spans="1:3" x14ac:dyDescent="0.25">
      <c r="A38" t="s">
        <v>2</v>
      </c>
      <c r="B38" s="3">
        <f>D3*B14*D22</f>
        <v>1483.3413</v>
      </c>
      <c r="C38" t="s">
        <v>28</v>
      </c>
    </row>
    <row r="39" spans="1:3" x14ac:dyDescent="0.25">
      <c r="A39" t="s">
        <v>6</v>
      </c>
      <c r="B39" s="3">
        <f>D4*B15*D23</f>
        <v>1622.0205000000001</v>
      </c>
      <c r="C39" t="s">
        <v>28</v>
      </c>
    </row>
    <row r="40" spans="1:3" x14ac:dyDescent="0.25">
      <c r="A40" t="s">
        <v>8</v>
      </c>
      <c r="B40" s="3">
        <f>D5*B16*D24</f>
        <v>920.57599999999991</v>
      </c>
      <c r="C40" t="s">
        <v>28</v>
      </c>
    </row>
    <row r="41" spans="1:3" x14ac:dyDescent="0.25">
      <c r="A41" t="s">
        <v>9</v>
      </c>
      <c r="B41" s="3">
        <f>D6*B17*D25</f>
        <v>48.164299999999997</v>
      </c>
      <c r="C41" t="s">
        <v>28</v>
      </c>
    </row>
    <row r="42" spans="1:3" x14ac:dyDescent="0.25">
      <c r="A42" t="s">
        <v>12</v>
      </c>
      <c r="B42" s="3">
        <f>B18*D26</f>
        <v>52</v>
      </c>
      <c r="C42" t="s">
        <v>28</v>
      </c>
    </row>
    <row r="43" spans="1:3" ht="15.75" thickBot="1" x14ac:dyDescent="0.3"/>
    <row r="44" spans="1:3" x14ac:dyDescent="0.25">
      <c r="A44" s="5" t="s">
        <v>29</v>
      </c>
      <c r="B44" s="6"/>
      <c r="C44" s="7"/>
    </row>
    <row r="45" spans="1:3" x14ac:dyDescent="0.25">
      <c r="A45" s="11">
        <f>B30*B38+B31*B39+B32*B40+B33*B41+B34*B42</f>
        <v>1445.2732369999999</v>
      </c>
      <c r="B45" t="s">
        <v>28</v>
      </c>
      <c r="C45" s="12"/>
    </row>
    <row r="46" spans="1:3" ht="15.75" thickBot="1" x14ac:dyDescent="0.3">
      <c r="A46" s="8">
        <f>A45/10</f>
        <v>144.52732369999998</v>
      </c>
      <c r="B46" s="9" t="s">
        <v>30</v>
      </c>
      <c r="C46" s="10"/>
    </row>
    <row r="48" spans="1:3" x14ac:dyDescent="0.25">
      <c r="A48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76B5-34AC-49DD-9DDC-3C43E162734B}">
  <dimension ref="A2:I5"/>
  <sheetViews>
    <sheetView workbookViewId="0">
      <selection activeCell="F5" sqref="F5"/>
    </sheetView>
  </sheetViews>
  <sheetFormatPr defaultRowHeight="15" x14ac:dyDescent="0.25"/>
  <cols>
    <col min="5" max="5" width="14.42578125" customWidth="1"/>
  </cols>
  <sheetData>
    <row r="2" spans="1:9" x14ac:dyDescent="0.25">
      <c r="A2" s="1" t="s">
        <v>55</v>
      </c>
    </row>
    <row r="3" spans="1:9" x14ac:dyDescent="0.25">
      <c r="A3" t="s">
        <v>6</v>
      </c>
      <c r="B3" t="s">
        <v>2</v>
      </c>
      <c r="C3" t="s">
        <v>36</v>
      </c>
      <c r="D3" t="s">
        <v>37</v>
      </c>
      <c r="E3" t="s">
        <v>38</v>
      </c>
      <c r="F3" t="s">
        <v>8</v>
      </c>
      <c r="G3" t="s">
        <v>39</v>
      </c>
      <c r="I3" t="s">
        <v>34</v>
      </c>
    </row>
    <row r="4" spans="1:9" x14ac:dyDescent="0.25">
      <c r="A4" s="13">
        <v>32309</v>
      </c>
      <c r="B4" s="13">
        <v>22179</v>
      </c>
      <c r="C4" s="13">
        <v>3811</v>
      </c>
      <c r="D4" s="13">
        <v>3258</v>
      </c>
      <c r="E4" s="13">
        <v>3824</v>
      </c>
      <c r="F4" s="13">
        <v>2667</v>
      </c>
      <c r="G4" s="13">
        <v>654</v>
      </c>
      <c r="H4" s="16" t="s">
        <v>35</v>
      </c>
      <c r="I4" s="16">
        <f>SUM(A4:G4)</f>
        <v>68702</v>
      </c>
    </row>
    <row r="5" spans="1:9" x14ac:dyDescent="0.25">
      <c r="A5" s="15">
        <f>A4/I4</f>
        <v>0.47027743006026024</v>
      </c>
      <c r="B5" s="15">
        <f>B4/I4</f>
        <v>0.32282902972256994</v>
      </c>
      <c r="C5" s="15">
        <f>C4/I4</f>
        <v>5.5471456435038279E-2</v>
      </c>
      <c r="D5" s="15">
        <f>D4/I4</f>
        <v>4.7422200227067626E-2</v>
      </c>
      <c r="E5" s="15">
        <f>E4/I4</f>
        <v>5.566067945620215E-2</v>
      </c>
      <c r="F5" s="15">
        <f>F4/I4</f>
        <v>3.8819830572617973E-2</v>
      </c>
      <c r="G5" s="15">
        <f>G4/I4</f>
        <v>9.5193735262437771E-3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3d4e4d-448b-4a79-a928-01588aea31da">
      <Terms xmlns="http://schemas.microsoft.com/office/infopath/2007/PartnerControls"/>
    </lcf76f155ced4ddcb4097134ff3c332f>
    <TaxCatchAll xmlns="ffa2c3a2-db2c-4cca-bea4-1d681a28de3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B9973C75F5164AB6736E50AAA9A24F" ma:contentTypeVersion="13" ma:contentTypeDescription="Skapa ett nytt dokument." ma:contentTypeScope="" ma:versionID="3be74b38346aa9942b961e0b6f3b6724">
  <xsd:schema xmlns:xsd="http://www.w3.org/2001/XMLSchema" xmlns:xs="http://www.w3.org/2001/XMLSchema" xmlns:p="http://schemas.microsoft.com/office/2006/metadata/properties" xmlns:ns2="243d4e4d-448b-4a79-a928-01588aea31da" xmlns:ns3="af053326-33df-49a4-bfba-80a2bf0ceb5d" xmlns:ns4="ffa2c3a2-db2c-4cca-bea4-1d681a28de30" targetNamespace="http://schemas.microsoft.com/office/2006/metadata/properties" ma:root="true" ma:fieldsID="4a78641686ad8187969c0ed073265ebc" ns2:_="" ns3:_="" ns4:_="">
    <xsd:import namespace="243d4e4d-448b-4a79-a928-01588aea31da"/>
    <xsd:import namespace="af053326-33df-49a4-bfba-80a2bf0ceb5d"/>
    <xsd:import namespace="ffa2c3a2-db2c-4cca-bea4-1d681a28d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d4e4d-448b-4a79-a928-01588aea3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f5ab608b-a20a-435c-822b-f93d5b39b4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53326-33df-49a4-bfba-80a2bf0ceb5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2c3a2-db2c-4cca-bea4-1d681a28de3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34172de-1658-4cd4-a681-ad05946fb8c9}" ma:internalName="TaxCatchAll" ma:showField="CatchAllData" ma:web="af053326-33df-49a4-bfba-80a2bf0ceb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7B6004-ED5C-4096-8D50-CE292A06A5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7676C7-1C11-423A-AFC5-192E0C9D05FE}">
  <ds:schemaRefs>
    <ds:schemaRef ds:uri="http://schemas.microsoft.com/office/2006/metadata/properties"/>
    <ds:schemaRef ds:uri="http://schemas.microsoft.com/office/infopath/2007/PartnerControls"/>
    <ds:schemaRef ds:uri="243d4e4d-448b-4a79-a928-01588aea31da"/>
    <ds:schemaRef ds:uri="ffa2c3a2-db2c-4cca-bea4-1d681a28de30"/>
  </ds:schemaRefs>
</ds:datastoreItem>
</file>

<file path=customXml/itemProps3.xml><?xml version="1.0" encoding="utf-8"?>
<ds:datastoreItem xmlns:ds="http://schemas.openxmlformats.org/officeDocument/2006/customXml" ds:itemID="{B536BE78-D4B9-432D-BFB4-523FC0EE9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3d4e4d-448b-4a79-a928-01588aea31da"/>
    <ds:schemaRef ds:uri="af053326-33df-49a4-bfba-80a2bf0ceb5d"/>
    <ds:schemaRef ds:uri="ffa2c3a2-db2c-4cca-bea4-1d681a28d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Sammanställning</vt:lpstr>
      <vt:lpstr>Uträkning 2022</vt:lpstr>
      <vt:lpstr>Uträkning 2023</vt:lpstr>
      <vt:lpstr>Fordonssammansättning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Lovisa Gustafsson</dc:creator>
  <cp:keywords/>
  <dc:description/>
  <cp:lastModifiedBy>Josefin Smeds</cp:lastModifiedBy>
  <cp:revision/>
  <dcterms:created xsi:type="dcterms:W3CDTF">2024-06-19T12:22:23Z</dcterms:created>
  <dcterms:modified xsi:type="dcterms:W3CDTF">2025-02-27T12:29:02Z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0x0101000EB9973C75F5164AB6736E50AAA9A24F</vt:lpwstr>
  </property>
  <property fmtid="{D5CDD505-2E9C-101B-9397-08002B2CF9AE}" pid="3" name="MediaServiceImageTags">
    <vt:lpwstr/>
  </property>
</Properties>
</file>